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<sst xmlns="http://schemas.openxmlformats.org/spreadsheetml/2006/main" count="62" uniqueCount="57">
  <si>
    <t>Rural JJM Scheme Sizer — FHTC, Tube Well, ESR, Cost</t>
  </si>
  <si>
    <t>Size a rural water supply scheme under Jal Jeevan Mission — 55 LPCD design, peak factor 3.0, FHTC count, tube well yield, ESR, and project cost.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</si>
  <si>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</si>
  <si>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</si>
  <si>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</si>
  <si>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</si>
  <si>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</si>
  <si>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Current village population</t>
  </si>
  <si>
    <t>persons</t>
  </si>
  <si>
    <t>30-year growth factor</t>
  </si>
  <si>
    <t>×</t>
  </si>
  <si>
    <t>1.5-2.0 typical for rural growth</t>
  </si>
  <si>
    <t>LPCD (JJM)</t>
  </si>
  <si>
    <t>LPCD</t>
  </si>
  <si>
    <t>BIS 1172:2012 / JJM standard</t>
  </si>
  <si>
    <t>Persons per household</t>
  </si>
  <si>
    <t/>
  </si>
  <si>
    <t>Peak factor</t>
  </si>
  <si>
    <t>Rural peak = 3.0 (concentrated usage)</t>
  </si>
  <si>
    <t>Tube well pumping hrs/day</t>
  </si>
  <si>
    <t>hr</t>
  </si>
  <si>
    <t>Cost per FHTC</t>
  </si>
  <si>
    <t>₹</t>
  </si>
  <si>
    <t>JJM average ₹18,000-25,000 per FHTC</t>
  </si>
  <si>
    <t>OUTPUTS</t>
  </si>
  <si>
    <t>FORMULA / NOTE</t>
  </si>
  <si>
    <t>30-year design population</t>
  </si>
  <si>
    <t>P = P₀ × growth factor</t>
  </si>
  <si>
    <t>Design daily demand</t>
  </si>
  <si>
    <t>m³/day</t>
  </si>
  <si>
    <t>Q = P × LPCD / 1000</t>
  </si>
  <si>
    <t>Number of FHTCs</t>
  </si>
  <si>
    <t>connections</t>
  </si>
  <si>
    <t>FHTC = P / persons-per-HH</t>
  </si>
  <si>
    <t>Required tube well yield</t>
  </si>
  <si>
    <t>m³/hr</t>
  </si>
  <si>
    <t>Q_well = daily flow / pumping hours</t>
  </si>
  <si>
    <t>ESR capacity (1/3 daily)</t>
  </si>
  <si>
    <t>m³</t>
  </si>
  <si>
    <t>V = daily / 3</t>
  </si>
  <si>
    <t>Project cost estimate</t>
  </si>
  <si>
    <t>Cost ≈ FHTC × unit cost  ·  Funded 90% JJM + 10% community</t>
  </si>
  <si>
    <t>Project cost</t>
  </si>
  <si>
    <t>₹ lakh</t>
  </si>
  <si>
    <t>CPHEEO REFERENCE VALUES</t>
  </si>
  <si>
    <t>STANDARD</t>
  </si>
  <si>
    <t>Rural LPCD (JJM)</t>
  </si>
  <si>
    <t>55 (BIS 1172:2012)</t>
  </si>
  <si>
    <t>Single Village Scheme population</t>
  </si>
  <si>
    <t>&lt; 10,000</t>
  </si>
  <si>
    <t>Multi-Village Scheme</t>
  </si>
  <si>
    <t>&gt; 10,000</t>
  </si>
  <si>
    <t>Average cost per FHTC</t>
  </si>
  <si>
    <t>₹18,000 – ₹25,000</t>
  </si>
  <si>
    <t>Funding split</t>
  </si>
  <si>
    <t>90% JJM + 10% community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</si>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</sst>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"/>
  </numFmts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5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3" fontId="7" fillId="4" borderId="2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4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30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3" x14ac:dyDescent="0.25">
      <c r="A6" t="s">
        <v>7</v>
      </c>
      <c r="B6" s="6">
        <v>2000</v>
      </c>
      <c r="C6" s="7" t="s">
        <v>8</v>
      </c>
    </row>
    <row r="7" spans="1:4" x14ac:dyDescent="0.25">
      <c r="A7" t="s">
        <v>9</v>
      </c>
      <c r="B7" s="8">
        <v>1.5</v>
      </c>
      <c r="C7" s="7" t="s">
        <v>10</v>
      </c>
      <c r="D7" s="9" t="s">
        <v>11</v>
      </c>
    </row>
    <row r="8" spans="1:4" x14ac:dyDescent="0.25">
      <c r="A8" t="s">
        <v>12</v>
      </c>
      <c r="B8" s="6">
        <v>55</v>
      </c>
      <c r="C8" s="7" t="s">
        <v>13</v>
      </c>
      <c r="D8" s="9" t="s">
        <v>14</v>
      </c>
    </row>
    <row r="9" spans="1:3" x14ac:dyDescent="0.25">
      <c r="A9" t="s">
        <v>15</v>
      </c>
      <c r="B9" s="6">
        <v>5</v>
      </c>
      <c r="C9" s="7" t="s">
        <v>16</v>
      </c>
    </row>
    <row r="10" spans="1:4" x14ac:dyDescent="0.25">
      <c r="A10" t="s">
        <v>17</v>
      </c>
      <c r="B10" s="6">
        <v>3</v>
      </c>
      <c r="C10" s="7" t="s">
        <v>10</v>
      </c>
      <c r="D10" s="9" t="s">
        <v>18</v>
      </c>
    </row>
    <row r="11" spans="1:3" x14ac:dyDescent="0.25">
      <c r="A11" t="s">
        <v>19</v>
      </c>
      <c r="B11" s="6">
        <v>12</v>
      </c>
      <c r="C11" s="7" t="s">
        <v>20</v>
      </c>
    </row>
    <row r="12" spans="1:4" x14ac:dyDescent="0.25">
      <c r="A12" t="s">
        <v>21</v>
      </c>
      <c r="B12" s="6">
        <v>20000</v>
      </c>
      <c r="C12" s="7" t="s">
        <v>22</v>
      </c>
      <c r="D12" s="9" t="s">
        <v>23</v>
      </c>
    </row>
    <row r="14" spans="1:4" x14ac:dyDescent="0.25">
      <c r="A14" s="4" t="s">
        <v>24</v>
      </c>
      <c r="B14" s="5" t="s">
        <v>4</v>
      </c>
      <c r="C14" s="5" t="s">
        <v>5</v>
      </c>
      <c r="D14" s="4" t="s">
        <v>25</v>
      </c>
    </row>
    <row r="15" spans="1:4" x14ac:dyDescent="0.25">
      <c r="A15" t="s">
        <v>26</v>
      </c>
      <c r="B15" s="10">
        <f>B6*B7</f>
      </c>
      <c r="C15" s="7" t="s">
        <v>8</v>
      </c>
      <c r="D15" s="9" t="s">
        <v>27</v>
      </c>
    </row>
    <row r="16" spans="1:4" x14ac:dyDescent="0.25">
      <c r="A16" t="s">
        <v>28</v>
      </c>
      <c r="B16" s="11">
        <f>B6*B7*B8/1000</f>
      </c>
      <c r="C16" s="7" t="s">
        <v>29</v>
      </c>
      <c r="D16" s="9" t="s">
        <v>30</v>
      </c>
    </row>
    <row r="17" spans="1:4" x14ac:dyDescent="0.25">
      <c r="A17" t="s">
        <v>31</v>
      </c>
      <c r="B17" s="10">
        <f>CEILING(B6*B7/B9,1)</f>
      </c>
      <c r="C17" s="7" t="s">
        <v>32</v>
      </c>
      <c r="D17" s="9" t="s">
        <v>33</v>
      </c>
    </row>
    <row r="18" spans="1:4" x14ac:dyDescent="0.25">
      <c r="A18" t="s">
        <v>34</v>
      </c>
      <c r="B18" s="11">
        <f>(B6*B7*B8/1000)/B11</f>
      </c>
      <c r="C18" s="7" t="s">
        <v>35</v>
      </c>
      <c r="D18" s="9" t="s">
        <v>36</v>
      </c>
    </row>
    <row r="19" spans="1:4" x14ac:dyDescent="0.25">
      <c r="A19" t="s">
        <v>37</v>
      </c>
      <c r="B19" s="10">
        <f>(B6*B7*B8/1000)/3</f>
      </c>
      <c r="C19" s="7" t="s">
        <v>38</v>
      </c>
      <c r="D19" s="9" t="s">
        <v>39</v>
      </c>
    </row>
    <row r="20" spans="1:4" x14ac:dyDescent="0.25">
      <c r="A20" t="s">
        <v>40</v>
      </c>
      <c r="B20" s="10">
        <f>CEILING(B6*B7/B9,1)*B12</f>
      </c>
      <c r="C20" s="7" t="s">
        <v>22</v>
      </c>
      <c r="D20" s="9" t="s">
        <v>41</v>
      </c>
    </row>
    <row r="21" spans="1:3" x14ac:dyDescent="0.25">
      <c r="A21" t="s">
        <v>42</v>
      </c>
      <c r="B21" s="12">
        <f>CEILING(B6*B7/B9,1)*B12/100000</f>
      </c>
      <c r="C21" s="7" t="s">
        <v>43</v>
      </c>
    </row>
    <row r="23" spans="1:4" x14ac:dyDescent="0.25">
      <c r="A23" s="4" t="s">
        <v>44</v>
      </c>
      <c r="B23" s="4" t="s">
        <v>45</v>
      </c>
      <c r="C23" s="4"/>
      <c r="D23" s="4"/>
    </row>
    <row r="24" spans="1:4" x14ac:dyDescent="0.25">
      <c r="A24" s="13" t="s">
        <v>46</v>
      </c>
      <c r="B24" s="14" t="s">
        <v>47</v>
      </c>
      <c r="C24" s="14"/>
      <c r="D24" s="14"/>
    </row>
    <row r="25" spans="1:4" x14ac:dyDescent="0.25">
      <c r="A25" s="13" t="s">
        <v>48</v>
      </c>
      <c r="B25" s="14" t="s">
        <v>49</v>
      </c>
      <c r="C25" s="14"/>
      <c r="D25" s="14"/>
    </row>
    <row r="26" spans="1:4" x14ac:dyDescent="0.25">
      <c r="A26" s="13" t="s">
        <v>50</v>
      </c>
      <c r="B26" s="14" t="s">
        <v>51</v>
      </c>
      <c r="C26" s="14"/>
      <c r="D26" s="14"/>
    </row>
    <row r="27" spans="1:4" x14ac:dyDescent="0.25">
      <c r="A27" s="13" t="s">
        <v>52</v>
      </c>
      <c r="B27" s="14" t="s">
        <v>53</v>
      </c>
      <c r="C27" s="14"/>
      <c r="D27" s="14"/>
    </row>
    <row r="28" spans="1:4" x14ac:dyDescent="0.25">
      <c r="A28" s="13" t="s">
        <v>54</v>
      </c>
      <c r="B28" s="14" t="s">
        <v>55</v>
      </c>
      <c r="C28" s="14"/>
      <c r="D28" s="14"/>
    </row>
    <row r="30" spans="1:4" x14ac:dyDescent="0.25">
      <c r="A30" s="15" t="s">
        <v>56</v>
      </c>
      <c r="B30" s="15"/>
      <c r="C30" s="15"/>
      <c r="D30" s="15"/>
    </row>
  </sheetData>
  <mergeCells count="10">
    <mergeCell ref="A1:D1"/>
    <mergeCell ref="A2:D2"/>
    <mergeCell ref="A3:D3"/>
    <mergeCell ref="B23:D23"/>
    <mergeCell ref="B24:D24"/>
    <mergeCell ref="B25:D25"/>
    <mergeCell ref="B26:D26"/>
    <mergeCell ref="B27:D27"/>
    <mergeCell ref="B28:D28"/>
    <mergeCell ref="A30:D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