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<sst xmlns="http://schemas.openxmlformats.org/spreadsheetml/2006/main" count="55" uniqueCount="50">
  <si>
    <t>Pump Power, Energy &amp; Annual Cost</t>
  </si>
  <si>
    <t>Compute hydraulic, shaft, and input power + daily/annual energy + operating cost for a water-supply pump set. Formula P = Q × H / (367 × η).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</si>
  <si>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</si>
  <si>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</si>
  <si>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</si>
  <si>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</si>
  <si>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</si>
  <si>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Flow Q</t>
  </si>
  <si>
    <t>m³/hr</t>
  </si>
  <si>
    <t>Total Dynamic Head</t>
  </si>
  <si>
    <t>m</t>
  </si>
  <si>
    <t>Static lift + friction + residual</t>
  </si>
  <si>
    <t>Pump efficiency</t>
  </si>
  <si>
    <t/>
  </si>
  <si>
    <t>New pump 0.80 BEP; aged 0.65</t>
  </si>
  <si>
    <t>Motor efficiency</t>
  </si>
  <si>
    <t>IE3 = 0.93; IE4 = 0.95</t>
  </si>
  <si>
    <t>Running hours per day</t>
  </si>
  <si>
    <t>hr</t>
  </si>
  <si>
    <t>Electricity tariff</t>
  </si>
  <si>
    <t>₹/kWh</t>
  </si>
  <si>
    <t>OUTPUTS</t>
  </si>
  <si>
    <t>FORMULA / NOTE</t>
  </si>
  <si>
    <t>Hydraulic power</t>
  </si>
  <si>
    <t>kW</t>
  </si>
  <si>
    <t>P_hyd = Q × H / 367</t>
  </si>
  <si>
    <t>Shaft power</t>
  </si>
  <si>
    <t>P_shaft = P_hyd / η_pump</t>
  </si>
  <si>
    <t>Input electrical power</t>
  </si>
  <si>
    <t>P_in = P_shaft / η_motor  ·  Specify next-standard motor size (e.g., 15 → 18.5 kW)</t>
  </si>
  <si>
    <t>Daily energy</t>
  </si>
  <si>
    <t>kWh/day</t>
  </si>
  <si>
    <t>Annual energy</t>
  </si>
  <si>
    <t>kWh/yr</t>
  </si>
  <si>
    <t>Annual electricity cost</t>
  </si>
  <si>
    <t>₹/yr</t>
  </si>
  <si>
    <t>Specific energy</t>
  </si>
  <si>
    <t>kWh/m³</t>
  </si>
  <si>
    <t>SE = input_kW / Q  ·  Benchmark 0.25 – 0.50 kWh/m³ for urban water pumping</t>
  </si>
  <si>
    <t>CPHEEO REFERENCE VALUES</t>
  </si>
  <si>
    <t>STANDARD</t>
  </si>
  <si>
    <t>Pump efficiency new</t>
  </si>
  <si>
    <t>0.75 – 0.88 at BEP</t>
  </si>
  <si>
    <t>Motor efficiency IE3</t>
  </si>
  <si>
    <t>0.92 – 0.95</t>
  </si>
  <si>
    <t>Specific energy urban</t>
  </si>
  <si>
    <t>0.25 – 0.50 kWh/m³</t>
  </si>
  <si>
    <t>VFD savings</t>
  </si>
  <si>
    <t>20–40% vs throttled fixed-speed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</si>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</sst>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####"/>
    <numFmt numFmtId="165" formatCode="#,##0.000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200</v>
      </c>
      <c r="C6" s="7" t="s">
        <v>8</v>
      </c>
    </row>
    <row r="7" spans="1:4" x14ac:dyDescent="0.25">
      <c r="A7" t="s">
        <v>9</v>
      </c>
      <c r="B7" s="6">
        <v>50</v>
      </c>
      <c r="C7" s="7" t="s">
        <v>10</v>
      </c>
      <c r="D7" s="8" t="s">
        <v>11</v>
      </c>
    </row>
    <row r="8" spans="1:4" x14ac:dyDescent="0.25">
      <c r="A8" t="s">
        <v>12</v>
      </c>
      <c r="B8" s="9">
        <v>0.75</v>
      </c>
      <c r="C8" s="7" t="s">
        <v>13</v>
      </c>
      <c r="D8" s="8" t="s">
        <v>14</v>
      </c>
    </row>
    <row r="9" spans="1:4" x14ac:dyDescent="0.25">
      <c r="A9" t="s">
        <v>15</v>
      </c>
      <c r="B9" s="9">
        <v>0.93</v>
      </c>
      <c r="C9" s="7" t="s">
        <v>13</v>
      </c>
      <c r="D9" s="8" t="s">
        <v>16</v>
      </c>
    </row>
    <row r="10" spans="1:3" x14ac:dyDescent="0.25">
      <c r="A10" t="s">
        <v>17</v>
      </c>
      <c r="B10" s="6">
        <v>20</v>
      </c>
      <c r="C10" s="7" t="s">
        <v>18</v>
      </c>
    </row>
    <row r="11" spans="1:3" x14ac:dyDescent="0.25">
      <c r="A11" t="s">
        <v>19</v>
      </c>
      <c r="B11" s="6">
        <v>8</v>
      </c>
      <c r="C11" s="7" t="s">
        <v>20</v>
      </c>
    </row>
    <row r="13" spans="1:4" x14ac:dyDescent="0.25">
      <c r="A13" s="4" t="s">
        <v>21</v>
      </c>
      <c r="B13" s="5" t="s">
        <v>4</v>
      </c>
      <c r="C13" s="5" t="s">
        <v>5</v>
      </c>
      <c r="D13" s="4" t="s">
        <v>22</v>
      </c>
    </row>
    <row r="14" spans="1:4" x14ac:dyDescent="0.25">
      <c r="A14" t="s">
        <v>23</v>
      </c>
      <c r="B14" s="10">
        <f>B6*B7/367</f>
      </c>
      <c r="C14" s="7" t="s">
        <v>24</v>
      </c>
      <c r="D14" s="8" t="s">
        <v>25</v>
      </c>
    </row>
    <row r="15" spans="1:4" x14ac:dyDescent="0.25">
      <c r="A15" t="s">
        <v>26</v>
      </c>
      <c r="B15" s="10">
        <f>(B6*B7/367)/B8</f>
      </c>
      <c r="C15" s="7" t="s">
        <v>24</v>
      </c>
      <c r="D15" s="8" t="s">
        <v>27</v>
      </c>
    </row>
    <row r="16" spans="1:4" x14ac:dyDescent="0.25">
      <c r="A16" t="s">
        <v>28</v>
      </c>
      <c r="B16" s="10">
        <f>(B6*B7/367)/B8/B9</f>
      </c>
      <c r="C16" s="7" t="s">
        <v>24</v>
      </c>
      <c r="D16" s="8" t="s">
        <v>29</v>
      </c>
    </row>
    <row r="17" spans="1:3" x14ac:dyDescent="0.25">
      <c r="A17" t="s">
        <v>30</v>
      </c>
      <c r="B17" s="11">
        <f>((B6*B7/367)/B8/B9)*B10</f>
      </c>
      <c r="C17" s="7" t="s">
        <v>31</v>
      </c>
    </row>
    <row r="18" spans="1:3" x14ac:dyDescent="0.25">
      <c r="A18" t="s">
        <v>32</v>
      </c>
      <c r="B18" s="12">
        <f>((B6*B7/367)/B8/B9)*B10*365</f>
      </c>
      <c r="C18" s="7" t="s">
        <v>33</v>
      </c>
    </row>
    <row r="19" spans="1:3" x14ac:dyDescent="0.25">
      <c r="A19" t="s">
        <v>34</v>
      </c>
      <c r="B19" s="12">
        <f>((B6*B7/367)/B8/B9)*B10*365*B11</f>
      </c>
      <c r="C19" s="7" t="s">
        <v>35</v>
      </c>
    </row>
    <row r="20" spans="1:4" x14ac:dyDescent="0.25">
      <c r="A20" t="s">
        <v>36</v>
      </c>
      <c r="B20" s="13">
        <f>((B6*B7/367)/B8/B9)/B6</f>
      </c>
      <c r="C20" s="7" t="s">
        <v>37</v>
      </c>
      <c r="D20" s="8" t="s">
        <v>38</v>
      </c>
    </row>
    <row r="22" spans="1:4" x14ac:dyDescent="0.25">
      <c r="A22" s="4" t="s">
        <v>39</v>
      </c>
      <c r="B22" s="4" t="s">
        <v>40</v>
      </c>
      <c r="C22" s="4"/>
      <c r="D22" s="4"/>
    </row>
    <row r="23" spans="1:4" x14ac:dyDescent="0.25">
      <c r="A23" s="14" t="s">
        <v>41</v>
      </c>
      <c r="B23" s="15" t="s">
        <v>42</v>
      </c>
      <c r="C23" s="15"/>
      <c r="D23" s="15"/>
    </row>
    <row r="24" spans="1:4" x14ac:dyDescent="0.25">
      <c r="A24" s="14" t="s">
        <v>43</v>
      </c>
      <c r="B24" s="15" t="s">
        <v>44</v>
      </c>
      <c r="C24" s="15"/>
      <c r="D24" s="15"/>
    </row>
    <row r="25" spans="1:4" x14ac:dyDescent="0.25">
      <c r="A25" s="14" t="s">
        <v>45</v>
      </c>
      <c r="B25" s="15" t="s">
        <v>46</v>
      </c>
      <c r="C25" s="15"/>
      <c r="D25" s="15"/>
    </row>
    <row r="26" spans="1:4" x14ac:dyDescent="0.25">
      <c r="A26" s="14" t="s">
        <v>47</v>
      </c>
      <c r="B26" s="15" t="s">
        <v>48</v>
      </c>
      <c r="C26" s="15"/>
      <c r="D26" s="15"/>
    </row>
    <row r="28" spans="1:4" x14ac:dyDescent="0.25">
      <c r="A28" s="16" t="s">
        <v>49</v>
      </c>
      <c r="B28" s="16"/>
      <c r="C28" s="16"/>
      <c r="D28" s="16"/>
    </row>
  </sheetData>
  <mergeCells count="9">
    <mergeCell ref="A1:D1"/>
    <mergeCell ref="A2:D2"/>
    <mergeCell ref="A3:D3"/>
    <mergeCell ref="B22:D22"/>
    <mergeCell ref="B23:D23"/>
    <mergeCell ref="B24:D24"/>
    <mergeCell ref="B25:D25"/>
    <mergeCell ref="B26:D26"/>
    <mergeCell ref="A28:D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